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</sheets>
  <definedNames>
    <definedName name="_xlnm.Print_Area" localSheetId="0">Tabelle1!$A$1:$O$60</definedName>
  </definedNames>
  <calcPr calcId="152511"/>
</workbook>
</file>

<file path=xl/calcChain.xml><?xml version="1.0" encoding="utf-8"?>
<calcChain xmlns="http://schemas.openxmlformats.org/spreadsheetml/2006/main">
  <c r="D40" i="1" l="1"/>
  <c r="E40" i="1"/>
  <c r="F40" i="1"/>
  <c r="F42" i="1" s="1"/>
  <c r="G40" i="1"/>
  <c r="G42" i="1" s="1"/>
  <c r="H40" i="1"/>
  <c r="I40" i="1"/>
  <c r="J40" i="1"/>
  <c r="J42" i="1" s="1"/>
  <c r="K40" i="1"/>
  <c r="K42" i="1" s="1"/>
  <c r="L40" i="1"/>
  <c r="M40" i="1"/>
  <c r="N40" i="1"/>
  <c r="N42" i="1" s="1"/>
  <c r="O40" i="1"/>
  <c r="O42" i="1" s="1"/>
  <c r="H41" i="1"/>
  <c r="I41" i="1"/>
  <c r="L41" i="1"/>
  <c r="M41" i="1"/>
  <c r="H42" i="1"/>
  <c r="I42" i="1"/>
  <c r="L42" i="1"/>
  <c r="M42" i="1"/>
  <c r="H43" i="1"/>
  <c r="I43" i="1"/>
  <c r="L43" i="1"/>
  <c r="M43" i="1"/>
  <c r="C40" i="1"/>
  <c r="O43" i="1" l="1"/>
  <c r="K43" i="1"/>
  <c r="G43" i="1"/>
  <c r="N43" i="1"/>
  <c r="J43" i="1"/>
  <c r="F43" i="1"/>
  <c r="O41" i="1"/>
  <c r="K41" i="1"/>
  <c r="G41" i="1"/>
  <c r="N41" i="1"/>
  <c r="J41" i="1"/>
  <c r="F41" i="1"/>
  <c r="C6" i="1"/>
  <c r="C39" i="1" l="1"/>
  <c r="C42" i="1"/>
  <c r="D6" i="1"/>
  <c r="E6" i="1" l="1"/>
  <c r="D39" i="1"/>
  <c r="D42" i="1"/>
  <c r="B39" i="1"/>
  <c r="F6" i="1" l="1"/>
  <c r="E39" i="1"/>
  <c r="E42" i="1"/>
  <c r="B42" i="1"/>
  <c r="B41" i="1"/>
  <c r="D41" i="1" l="1"/>
  <c r="D43" i="1" s="1"/>
  <c r="E41" i="1"/>
  <c r="E43" i="1" s="1"/>
  <c r="C41" i="1"/>
  <c r="C43" i="1" s="1"/>
  <c r="G6" i="1"/>
  <c r="F39" i="1"/>
  <c r="B43" i="1"/>
  <c r="H6" i="1" l="1"/>
  <c r="G39" i="1"/>
  <c r="I6" i="1" l="1"/>
  <c r="H39" i="1"/>
  <c r="J6" i="1" l="1"/>
  <c r="I39" i="1"/>
  <c r="K6" i="1" l="1"/>
  <c r="J39" i="1"/>
  <c r="L6" i="1" l="1"/>
  <c r="K39" i="1"/>
  <c r="M6" i="1" l="1"/>
  <c r="L39" i="1"/>
  <c r="N6" i="1" l="1"/>
  <c r="M39" i="1"/>
  <c r="O6" i="1" l="1"/>
  <c r="O39" i="1" s="1"/>
  <c r="N39" i="1"/>
</calcChain>
</file>

<file path=xl/sharedStrings.xml><?xml version="1.0" encoding="utf-8"?>
<sst xmlns="http://schemas.openxmlformats.org/spreadsheetml/2006/main" count="39" uniqueCount="39">
  <si>
    <t>requirement specification</t>
  </si>
  <si>
    <t>technical specification</t>
  </si>
  <si>
    <t>hardware design</t>
  </si>
  <si>
    <t>software design</t>
  </si>
  <si>
    <t>Implementation</t>
  </si>
  <si>
    <t>circuit diagram</t>
  </si>
  <si>
    <t>circuit board layout</t>
  </si>
  <si>
    <t>hardware implementation</t>
  </si>
  <si>
    <t>software implementation</t>
  </si>
  <si>
    <t>hardware component test</t>
  </si>
  <si>
    <t>software component test</t>
  </si>
  <si>
    <t>system validation</t>
  </si>
  <si>
    <t>system verification</t>
  </si>
  <si>
    <t>Documentation</t>
  </si>
  <si>
    <t>chapter theory</t>
  </si>
  <si>
    <t>ch. results and discussion</t>
  </si>
  <si>
    <t>ch. materials and methods</t>
  </si>
  <si>
    <t>chapter conclustion</t>
  </si>
  <si>
    <t>ch. introduction and summary</t>
  </si>
  <si>
    <t>proofreading</t>
  </si>
  <si>
    <t>printing and binding</t>
  </si>
  <si>
    <t>Work Package</t>
  </si>
  <si>
    <t>Summary</t>
  </si>
  <si>
    <t>remaining work load</t>
  </si>
  <si>
    <t>remaining time</t>
  </si>
  <si>
    <t>buffer time</t>
  </si>
  <si>
    <t>finished work load</t>
  </si>
  <si>
    <t>Title:</t>
  </si>
  <si>
    <t>final dead line:</t>
  </si>
  <si>
    <t>kick off date:</t>
  </si>
  <si>
    <t>Orientation</t>
  </si>
  <si>
    <t>orientation hardware</t>
  </si>
  <si>
    <t>orientation software</t>
  </si>
  <si>
    <t>Specification/Design</t>
  </si>
  <si>
    <t>Verification/Validation</t>
  </si>
  <si>
    <t>project lead:</t>
  </si>
  <si>
    <t>Project title</t>
  </si>
  <si>
    <t>your name</t>
  </si>
  <si>
    <t>work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</si>
</sst>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\ &quot;d&quot;"/>
    <numFmt numFmtId="165" formatCode="0.0"/>
    <numFmt numFmtId="166" formatCode="dd/mm/yy;@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u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2" borderId="0" xfId="2"/>
    <xf numFmtId="14" fontId="3" fillId="2" borderId="0" xfId="2" applyNumberFormat="1"/>
    <xf numFmtId="0" fontId="4" fillId="2" borderId="0" xfId="2" applyFont="1" applyAlignment="1"/>
    <xf numFmtId="0" fontId="0" fillId="0" borderId="0" xfId="0" applyAlignment="1"/>
    <xf numFmtId="0" fontId="5" fillId="2" borderId="0" xfId="2" applyFont="1"/>
    <xf numFmtId="164" fontId="3" fillId="2" borderId="0" xfId="2" applyNumberFormat="1"/>
    <xf numFmtId="9" fontId="0" fillId="0" borderId="0" xfId="1" applyFont="1"/>
    <xf numFmtId="9" fontId="3" fillId="2" borderId="0" xfId="1" applyFont="1" applyFill="1"/>
  </cellXfs>
  <cellStyles count="3">
    <cellStyle name="Gut" xfId="2" builtinId="26"/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56326918109347E-2"/>
          <c:y val="4.5901897642173416E-2"/>
          <c:w val="0.86656987488776616"/>
          <c:h val="0.80504731409344066"/>
        </c:manualLayout>
      </c:layout>
      <c:scatterChart>
        <c:scatterStyle val="lineMarker"/>
        <c:varyColors val="0"/>
        <c:ser>
          <c:idx val="2"/>
          <c:order val="0"/>
          <c:tx>
            <c:strRef>
              <c:f>Tabelle1!$A$42</c:f>
              <c:strCache>
                <c:ptCount val="1"/>
                <c:pt idx="0">
                  <c:v>remaining time</c:v>
                </c:pt>
              </c:strCache>
            </c:strRef>
          </c:tx>
          <c:xVal>
            <c:numRef>
              <c:f>Tabelle1!$B$39:$O$39</c:f>
              <c:numCache>
                <c:formatCode>dd/mm/yy;@</c:formatCode>
                <c:ptCount val="14"/>
                <c:pt idx="0">
                  <c:v>43315</c:v>
                </c:pt>
                <c:pt idx="1">
                  <c:v>43322</c:v>
                </c:pt>
                <c:pt idx="2">
                  <c:v>43329</c:v>
                </c:pt>
                <c:pt idx="3">
                  <c:v>43336</c:v>
                </c:pt>
                <c:pt idx="4">
                  <c:v>43343</c:v>
                </c:pt>
                <c:pt idx="5">
                  <c:v>43350</c:v>
                </c:pt>
                <c:pt idx="6">
                  <c:v>43357</c:v>
                </c:pt>
                <c:pt idx="7">
                  <c:v>43364</c:v>
                </c:pt>
                <c:pt idx="8">
                  <c:v>43371</c:v>
                </c:pt>
                <c:pt idx="9">
                  <c:v>43378</c:v>
                </c:pt>
                <c:pt idx="10">
                  <c:v>43385</c:v>
                </c:pt>
                <c:pt idx="11">
                  <c:v>43392</c:v>
                </c:pt>
                <c:pt idx="12">
                  <c:v>43399</c:v>
                </c:pt>
                <c:pt idx="13">
                  <c:v>43406</c:v>
                </c:pt>
              </c:numCache>
            </c:numRef>
          </c:xVal>
          <c:yVal>
            <c:numRef>
              <c:f>Tabelle1!$B$42:$O$42</c:f>
              <c:numCache>
                <c:formatCode>0.0</c:formatCode>
                <c:ptCount val="14"/>
                <c:pt idx="0">
                  <c:v>70.714285714285708</c:v>
                </c:pt>
                <c:pt idx="1">
                  <c:v>65.714285714285708</c:v>
                </c:pt>
                <c:pt idx="2">
                  <c:v>60.714285714285715</c:v>
                </c:pt>
                <c:pt idx="3">
                  <c:v>55.714285714285715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Tabelle1!$A$41</c:f>
              <c:strCache>
                <c:ptCount val="1"/>
                <c:pt idx="0">
                  <c:v>remaining work load</c:v>
                </c:pt>
              </c:strCache>
            </c:strRef>
          </c:tx>
          <c:xVal>
            <c:numRef>
              <c:f>Tabelle1!$B$39:$O$39</c:f>
              <c:numCache>
                <c:formatCode>dd/mm/yy;@</c:formatCode>
                <c:ptCount val="14"/>
                <c:pt idx="0">
                  <c:v>43315</c:v>
                </c:pt>
                <c:pt idx="1">
                  <c:v>43322</c:v>
                </c:pt>
                <c:pt idx="2">
                  <c:v>43329</c:v>
                </c:pt>
                <c:pt idx="3">
                  <c:v>43336</c:v>
                </c:pt>
                <c:pt idx="4">
                  <c:v>43343</c:v>
                </c:pt>
                <c:pt idx="5">
                  <c:v>43350</c:v>
                </c:pt>
                <c:pt idx="6">
                  <c:v>43357</c:v>
                </c:pt>
                <c:pt idx="7">
                  <c:v>43364</c:v>
                </c:pt>
                <c:pt idx="8">
                  <c:v>43371</c:v>
                </c:pt>
                <c:pt idx="9">
                  <c:v>43378</c:v>
                </c:pt>
                <c:pt idx="10">
                  <c:v>43385</c:v>
                </c:pt>
                <c:pt idx="11">
                  <c:v>43392</c:v>
                </c:pt>
                <c:pt idx="12">
                  <c:v>43399</c:v>
                </c:pt>
                <c:pt idx="13">
                  <c:v>43406</c:v>
                </c:pt>
              </c:numCache>
            </c:numRef>
          </c:xVal>
          <c:yVal>
            <c:numRef>
              <c:f>Tabelle1!$B$41:$O$41</c:f>
              <c:numCache>
                <c:formatCode>General\ "d"</c:formatCode>
                <c:ptCount val="14"/>
                <c:pt idx="0">
                  <c:v>68</c:v>
                </c:pt>
                <c:pt idx="1">
                  <c:v>63.5</c:v>
                </c:pt>
                <c:pt idx="2">
                  <c:v>57.7</c:v>
                </c:pt>
                <c:pt idx="3">
                  <c:v>53.6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Tabelle1!$A$40</c:f>
              <c:strCache>
                <c:ptCount val="1"/>
                <c:pt idx="0">
                  <c:v>finished work load</c:v>
                </c:pt>
              </c:strCache>
            </c:strRef>
          </c:tx>
          <c:xVal>
            <c:numRef>
              <c:f>Tabelle1!$B$39:$O$39</c:f>
              <c:numCache>
                <c:formatCode>dd/mm/yy;@</c:formatCode>
                <c:ptCount val="14"/>
                <c:pt idx="0">
                  <c:v>43315</c:v>
                </c:pt>
                <c:pt idx="1">
                  <c:v>43322</c:v>
                </c:pt>
                <c:pt idx="2">
                  <c:v>43329</c:v>
                </c:pt>
                <c:pt idx="3">
                  <c:v>43336</c:v>
                </c:pt>
                <c:pt idx="4">
                  <c:v>43343</c:v>
                </c:pt>
                <c:pt idx="5">
                  <c:v>43350</c:v>
                </c:pt>
                <c:pt idx="6">
                  <c:v>43357</c:v>
                </c:pt>
                <c:pt idx="7">
                  <c:v>43364</c:v>
                </c:pt>
                <c:pt idx="8">
                  <c:v>43371</c:v>
                </c:pt>
                <c:pt idx="9">
                  <c:v>43378</c:v>
                </c:pt>
                <c:pt idx="10">
                  <c:v>43385</c:v>
                </c:pt>
                <c:pt idx="11">
                  <c:v>43392</c:v>
                </c:pt>
                <c:pt idx="12">
                  <c:v>43399</c:v>
                </c:pt>
                <c:pt idx="13">
                  <c:v>43406</c:v>
                </c:pt>
              </c:numCache>
            </c:numRef>
          </c:xVal>
          <c:yVal>
            <c:numRef>
              <c:f>Tabelle1!$B$40:$O$40</c:f>
              <c:numCache>
                <c:formatCode>General</c:formatCode>
                <c:ptCount val="14"/>
                <c:pt idx="0" formatCode="General\ &quot;d&quot;">
                  <c:v>0</c:v>
                </c:pt>
                <c:pt idx="1">
                  <c:v>4.5</c:v>
                </c:pt>
                <c:pt idx="2">
                  <c:v>10.3</c:v>
                </c:pt>
                <c:pt idx="3">
                  <c:v>14.4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Tabelle1!$A$43</c:f>
              <c:strCache>
                <c:ptCount val="1"/>
                <c:pt idx="0">
                  <c:v>buffer time</c:v>
                </c:pt>
              </c:strCache>
            </c:strRef>
          </c:tx>
          <c:xVal>
            <c:numRef>
              <c:f>Tabelle1!$B$39:$O$39</c:f>
              <c:numCache>
                <c:formatCode>dd/mm/yy;@</c:formatCode>
                <c:ptCount val="14"/>
                <c:pt idx="0">
                  <c:v>43315</c:v>
                </c:pt>
                <c:pt idx="1">
                  <c:v>43322</c:v>
                </c:pt>
                <c:pt idx="2">
                  <c:v>43329</c:v>
                </c:pt>
                <c:pt idx="3">
                  <c:v>43336</c:v>
                </c:pt>
                <c:pt idx="4">
                  <c:v>43343</c:v>
                </c:pt>
                <c:pt idx="5">
                  <c:v>43350</c:v>
                </c:pt>
                <c:pt idx="6">
                  <c:v>43357</c:v>
                </c:pt>
                <c:pt idx="7">
                  <c:v>43364</c:v>
                </c:pt>
                <c:pt idx="8">
                  <c:v>43371</c:v>
                </c:pt>
                <c:pt idx="9">
                  <c:v>43378</c:v>
                </c:pt>
                <c:pt idx="10">
                  <c:v>43385</c:v>
                </c:pt>
                <c:pt idx="11">
                  <c:v>43392</c:v>
                </c:pt>
                <c:pt idx="12">
                  <c:v>43399</c:v>
                </c:pt>
                <c:pt idx="13">
                  <c:v>43406</c:v>
                </c:pt>
              </c:numCache>
            </c:numRef>
          </c:xVal>
          <c:yVal>
            <c:numRef>
              <c:f>Tabelle1!$B$43:$O$43</c:f>
              <c:numCache>
                <c:formatCode>0.0</c:formatCode>
                <c:ptCount val="14"/>
                <c:pt idx="0">
                  <c:v>2.7142857142857082</c:v>
                </c:pt>
                <c:pt idx="1">
                  <c:v>2.2142857142857082</c:v>
                </c:pt>
                <c:pt idx="2">
                  <c:v>3.0142857142857125</c:v>
                </c:pt>
                <c:pt idx="3">
                  <c:v>2.1142857142857139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67704"/>
        <c:axId val="188692856"/>
      </c:scatterChart>
      <c:valAx>
        <c:axId val="18846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/m/;@" sourceLinked="0"/>
        <c:majorTickMark val="out"/>
        <c:minorTickMark val="none"/>
        <c:tickLblPos val="nextTo"/>
        <c:crossAx val="188692856"/>
        <c:crosses val="autoZero"/>
        <c:crossBetween val="midCat"/>
      </c:valAx>
      <c:valAx>
        <c:axId val="188692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 load in days</a:t>
                </a:r>
              </a:p>
            </c:rich>
          </c:tx>
          <c:layout/>
          <c:overlay val="0"/>
        </c:title>
        <c:numFmt formatCode="General\ &quot;d&quot;" sourceLinked="0"/>
        <c:majorTickMark val="out"/>
        <c:minorTickMark val="none"/>
        <c:tickLblPos val="nextTo"/>
        <c:crossAx val="188467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624597681482504"/>
          <c:y val="0.25952109048340199"/>
          <c:w val="0.26502015434080395"/>
          <c:h val="0.31971748271053047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43</xdr:row>
      <xdr:rowOff>133350</xdr:rowOff>
    </xdr:from>
    <xdr:to>
      <xdr:col>10</xdr:col>
      <xdr:colOff>447675</xdr:colOff>
      <xdr:row>59</xdr:row>
      <xdr:rowOff>157162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29" sqref="B29"/>
    </sheetView>
  </sheetViews>
  <sheetFormatPr baseColWidth="10" defaultColWidth="9.140625" defaultRowHeight="15" x14ac:dyDescent="0.25"/>
  <cols>
    <col min="1" max="1" width="27.7109375" bestFit="1" customWidth="1"/>
    <col min="2" max="2" width="10.28515625" bestFit="1" customWidth="1"/>
    <col min="3" max="5" width="8.140625" bestFit="1" customWidth="1"/>
    <col min="14" max="17" width="10.140625" bestFit="1" customWidth="1"/>
  </cols>
  <sheetData>
    <row r="1" spans="1:28" ht="21" x14ac:dyDescent="0.35">
      <c r="A1" t="s">
        <v>27</v>
      </c>
      <c r="B1" s="8" t="s">
        <v>36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8" x14ac:dyDescent="0.25">
      <c r="A2" t="s">
        <v>29</v>
      </c>
      <c r="B2" s="7">
        <v>43315</v>
      </c>
    </row>
    <row r="3" spans="1:28" x14ac:dyDescent="0.25">
      <c r="A3" t="s">
        <v>28</v>
      </c>
      <c r="B3" s="7">
        <v>43414</v>
      </c>
    </row>
    <row r="4" spans="1:28" x14ac:dyDescent="0.25">
      <c r="A4" t="s">
        <v>35</v>
      </c>
      <c r="B4" s="7" t="s">
        <v>37</v>
      </c>
    </row>
    <row r="6" spans="1:28" x14ac:dyDescent="0.25">
      <c r="A6" t="s">
        <v>21</v>
      </c>
      <c r="B6" t="s">
        <v>38</v>
      </c>
      <c r="C6" s="5">
        <f>B2+7</f>
        <v>43322</v>
      </c>
      <c r="D6" s="5">
        <f>C6+7</f>
        <v>43329</v>
      </c>
      <c r="E6" s="5">
        <f t="shared" ref="E6:O6" si="0">D6+7</f>
        <v>43336</v>
      </c>
      <c r="F6" s="5">
        <f t="shared" si="0"/>
        <v>43343</v>
      </c>
      <c r="G6" s="5">
        <f t="shared" si="0"/>
        <v>43350</v>
      </c>
      <c r="H6" s="5">
        <f t="shared" si="0"/>
        <v>43357</v>
      </c>
      <c r="I6" s="5">
        <f t="shared" si="0"/>
        <v>43364</v>
      </c>
      <c r="J6" s="5">
        <f t="shared" si="0"/>
        <v>43371</v>
      </c>
      <c r="K6" s="5">
        <f t="shared" si="0"/>
        <v>43378</v>
      </c>
      <c r="L6" s="5">
        <f t="shared" si="0"/>
        <v>43385</v>
      </c>
      <c r="M6" s="5">
        <f t="shared" si="0"/>
        <v>43392</v>
      </c>
      <c r="N6" s="5">
        <f t="shared" si="0"/>
        <v>43399</v>
      </c>
      <c r="O6" s="5">
        <f t="shared" si="0"/>
        <v>43406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28" x14ac:dyDescent="0.25">
      <c r="A8" s="10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28" x14ac:dyDescent="0.25">
      <c r="A9" s="6" t="s">
        <v>31</v>
      </c>
      <c r="B9" s="11">
        <v>5</v>
      </c>
      <c r="C9" s="13">
        <v>0.3</v>
      </c>
      <c r="D9" s="13">
        <v>0.8</v>
      </c>
      <c r="E9" s="13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8" x14ac:dyDescent="0.25">
      <c r="A10" s="6" t="s">
        <v>32</v>
      </c>
      <c r="B10" s="11">
        <v>5</v>
      </c>
      <c r="C10" s="13">
        <v>0.2</v>
      </c>
      <c r="D10" s="13">
        <v>0.5</v>
      </c>
      <c r="E10" s="13">
        <v>0.5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28" x14ac:dyDescent="0.25">
      <c r="B11" s="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25">
      <c r="A12" s="10" t="s">
        <v>33</v>
      </c>
      <c r="B12" s="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25">
      <c r="A13" s="6" t="s">
        <v>0</v>
      </c>
      <c r="B13" s="11">
        <v>2</v>
      </c>
      <c r="C13" s="13">
        <v>0.8</v>
      </c>
      <c r="D13" s="13">
        <v>0.9</v>
      </c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8" x14ac:dyDescent="0.25">
      <c r="A14" s="6" t="s">
        <v>1</v>
      </c>
      <c r="B14" s="11">
        <v>2</v>
      </c>
      <c r="C14" s="13">
        <v>0.2</v>
      </c>
      <c r="D14" s="13">
        <v>0.5</v>
      </c>
      <c r="E14" s="13">
        <v>0.7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8" x14ac:dyDescent="0.25">
      <c r="A15" s="6" t="s">
        <v>2</v>
      </c>
      <c r="B15" s="11">
        <v>8</v>
      </c>
      <c r="C15" s="13">
        <v>0</v>
      </c>
      <c r="D15" s="13">
        <v>0</v>
      </c>
      <c r="E15" s="13">
        <v>0.2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8" x14ac:dyDescent="0.25">
      <c r="A16" s="6" t="s">
        <v>3</v>
      </c>
      <c r="B16" s="11">
        <v>5</v>
      </c>
      <c r="C16" s="13">
        <v>0</v>
      </c>
      <c r="D16" s="13">
        <v>0.2</v>
      </c>
      <c r="E16" s="13">
        <v>0.2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B17" s="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0" t="s">
        <v>4</v>
      </c>
      <c r="B18" s="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6" t="s">
        <v>5</v>
      </c>
      <c r="B19" s="11">
        <v>3</v>
      </c>
      <c r="C19" s="13">
        <v>0</v>
      </c>
      <c r="D19" s="13">
        <v>0</v>
      </c>
      <c r="E19" s="13">
        <v>0.3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6" t="s">
        <v>6</v>
      </c>
      <c r="B20" s="11">
        <v>5</v>
      </c>
      <c r="C20" s="13">
        <v>0</v>
      </c>
      <c r="D20" s="13">
        <v>0</v>
      </c>
      <c r="E20" s="13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A21" s="6" t="s">
        <v>7</v>
      </c>
      <c r="B21" s="11">
        <v>5</v>
      </c>
      <c r="C21" s="13">
        <v>0</v>
      </c>
      <c r="D21" s="13">
        <v>0</v>
      </c>
      <c r="E21" s="13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6" t="s">
        <v>8</v>
      </c>
      <c r="B22" s="11">
        <v>5</v>
      </c>
      <c r="C22" s="13">
        <v>0</v>
      </c>
      <c r="D22" s="13">
        <v>0</v>
      </c>
      <c r="E22" s="13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B23" s="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0" t="s">
        <v>34</v>
      </c>
      <c r="B24" s="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6" t="s">
        <v>9</v>
      </c>
      <c r="B25" s="11">
        <v>3</v>
      </c>
      <c r="C25" s="13">
        <v>0</v>
      </c>
      <c r="D25" s="13">
        <v>0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5">
      <c r="A26" s="6" t="s">
        <v>10</v>
      </c>
      <c r="B26" s="11">
        <v>3</v>
      </c>
      <c r="C26" s="13">
        <v>0</v>
      </c>
      <c r="D26" s="13">
        <v>0</v>
      </c>
      <c r="E26" s="13"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5">
      <c r="A27" s="6" t="s">
        <v>12</v>
      </c>
      <c r="B27" s="11">
        <v>2</v>
      </c>
      <c r="C27" s="13">
        <v>0</v>
      </c>
      <c r="D27" s="13">
        <v>0</v>
      </c>
      <c r="E27" s="13"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5">
      <c r="A28" s="6" t="s">
        <v>11</v>
      </c>
      <c r="B28" s="11">
        <v>4</v>
      </c>
      <c r="C28" s="13">
        <v>0</v>
      </c>
      <c r="D28" s="13">
        <v>0</v>
      </c>
      <c r="E28" s="13"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5"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0" t="s">
        <v>13</v>
      </c>
      <c r="B30" s="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6" t="s">
        <v>14</v>
      </c>
      <c r="B31" s="11">
        <v>3</v>
      </c>
      <c r="C31" s="13">
        <v>0</v>
      </c>
      <c r="D31" s="13">
        <v>0</v>
      </c>
      <c r="E31" s="13"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5">
      <c r="A32" s="6" t="s">
        <v>16</v>
      </c>
      <c r="B32" s="11">
        <v>2</v>
      </c>
      <c r="C32" s="13">
        <v>0</v>
      </c>
      <c r="D32" s="13">
        <v>0</v>
      </c>
      <c r="E32" s="13"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7" x14ac:dyDescent="0.25">
      <c r="A33" s="6" t="s">
        <v>15</v>
      </c>
      <c r="B33" s="11">
        <v>2</v>
      </c>
      <c r="C33" s="13">
        <v>0</v>
      </c>
      <c r="D33" s="13">
        <v>0</v>
      </c>
      <c r="E33" s="13"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7" x14ac:dyDescent="0.25">
      <c r="A34" s="6" t="s">
        <v>17</v>
      </c>
      <c r="B34" s="11">
        <v>1</v>
      </c>
      <c r="C34" s="13">
        <v>0</v>
      </c>
      <c r="D34" s="13">
        <v>0</v>
      </c>
      <c r="E34" s="13"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7" x14ac:dyDescent="0.25">
      <c r="A35" s="6" t="s">
        <v>18</v>
      </c>
      <c r="B35" s="11">
        <v>1</v>
      </c>
      <c r="C35" s="13">
        <v>0</v>
      </c>
      <c r="D35" s="13">
        <v>0</v>
      </c>
      <c r="E35" s="13"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7" x14ac:dyDescent="0.25">
      <c r="A36" s="6" t="s">
        <v>19</v>
      </c>
      <c r="B36" s="11">
        <v>1</v>
      </c>
      <c r="C36" s="13">
        <v>0</v>
      </c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7" x14ac:dyDescent="0.25">
      <c r="A37" s="6" t="s">
        <v>20</v>
      </c>
      <c r="B37" s="11">
        <v>1</v>
      </c>
      <c r="C37" s="13">
        <v>0</v>
      </c>
      <c r="D37" s="13">
        <v>0</v>
      </c>
      <c r="E37" s="13"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7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7" x14ac:dyDescent="0.25">
      <c r="A39" s="1" t="s">
        <v>22</v>
      </c>
      <c r="B39" s="5">
        <f>B2</f>
        <v>43315</v>
      </c>
      <c r="C39" s="5">
        <f>C6</f>
        <v>43322</v>
      </c>
      <c r="D39" s="5">
        <f t="shared" ref="D39:O39" si="1">D6</f>
        <v>43329</v>
      </c>
      <c r="E39" s="5">
        <f t="shared" si="1"/>
        <v>43336</v>
      </c>
      <c r="F39" s="5">
        <f t="shared" si="1"/>
        <v>43343</v>
      </c>
      <c r="G39" s="5">
        <f t="shared" si="1"/>
        <v>43350</v>
      </c>
      <c r="H39" s="5">
        <f t="shared" si="1"/>
        <v>43357</v>
      </c>
      <c r="I39" s="5">
        <f t="shared" si="1"/>
        <v>43364</v>
      </c>
      <c r="J39" s="5">
        <f t="shared" si="1"/>
        <v>43371</v>
      </c>
      <c r="K39" s="5">
        <f t="shared" si="1"/>
        <v>43378</v>
      </c>
      <c r="L39" s="5">
        <f t="shared" si="1"/>
        <v>43385</v>
      </c>
      <c r="M39" s="5">
        <f t="shared" si="1"/>
        <v>43392</v>
      </c>
      <c r="N39" s="5">
        <f t="shared" si="1"/>
        <v>43399</v>
      </c>
      <c r="O39" s="5">
        <f t="shared" si="1"/>
        <v>43406</v>
      </c>
    </row>
    <row r="40" spans="1:17" x14ac:dyDescent="0.25">
      <c r="A40" t="s">
        <v>26</v>
      </c>
      <c r="B40" s="3">
        <v>0</v>
      </c>
      <c r="C40">
        <f>IF(SUM(C7:C38)&lt;&gt;0, SUMPRODUCT($B7:$B38, C7:C38), "")</f>
        <v>4.5</v>
      </c>
      <c r="D40">
        <f t="shared" ref="D40:O40" si="2">IF(SUM(D7:D38)&lt;&gt;0, SUMPRODUCT($B7:$B38, D7:D38), "")</f>
        <v>10.3</v>
      </c>
      <c r="E40">
        <f t="shared" si="2"/>
        <v>14.4</v>
      </c>
      <c r="F40" t="str">
        <f t="shared" si="2"/>
        <v/>
      </c>
      <c r="G40" t="str">
        <f t="shared" si="2"/>
        <v/>
      </c>
      <c r="H40" t="str">
        <f t="shared" si="2"/>
        <v/>
      </c>
      <c r="I40" t="str">
        <f t="shared" si="2"/>
        <v/>
      </c>
      <c r="J40" t="str">
        <f t="shared" si="2"/>
        <v/>
      </c>
      <c r="K40" t="str">
        <f t="shared" si="2"/>
        <v/>
      </c>
      <c r="L40" t="str">
        <f t="shared" si="2"/>
        <v/>
      </c>
      <c r="M40" t="str">
        <f t="shared" si="2"/>
        <v/>
      </c>
      <c r="N40" t="str">
        <f t="shared" si="2"/>
        <v/>
      </c>
      <c r="O40" t="str">
        <f t="shared" si="2"/>
        <v/>
      </c>
    </row>
    <row r="41" spans="1:17" x14ac:dyDescent="0.25">
      <c r="A41" t="s">
        <v>23</v>
      </c>
      <c r="B41" s="3">
        <f>SUM(B9:B37)</f>
        <v>68</v>
      </c>
      <c r="C41" s="3">
        <f>IF(C40&lt;&gt;"", $B41-C40, "")</f>
        <v>63.5</v>
      </c>
      <c r="D41" s="3">
        <f t="shared" ref="D41:O41" si="3">IF(D40&lt;&gt;"", $B41-D40, "")</f>
        <v>57.7</v>
      </c>
      <c r="E41" s="3">
        <f t="shared" si="3"/>
        <v>53.6</v>
      </c>
      <c r="F41" s="3" t="str">
        <f t="shared" si="3"/>
        <v/>
      </c>
      <c r="G41" s="3" t="str">
        <f t="shared" si="3"/>
        <v/>
      </c>
      <c r="H41" s="3" t="str">
        <f t="shared" si="3"/>
        <v/>
      </c>
      <c r="I41" s="3" t="str">
        <f t="shared" si="3"/>
        <v/>
      </c>
      <c r="J41" s="3" t="str">
        <f t="shared" si="3"/>
        <v/>
      </c>
      <c r="K41" s="3" t="str">
        <f t="shared" si="3"/>
        <v/>
      </c>
      <c r="L41" s="3" t="str">
        <f t="shared" si="3"/>
        <v/>
      </c>
      <c r="M41" s="3" t="str">
        <f t="shared" si="3"/>
        <v/>
      </c>
      <c r="N41" s="3" t="str">
        <f t="shared" si="3"/>
        <v/>
      </c>
      <c r="O41" s="3" t="str">
        <f t="shared" si="3"/>
        <v/>
      </c>
    </row>
    <row r="42" spans="1:17" x14ac:dyDescent="0.25">
      <c r="A42" t="s">
        <v>24</v>
      </c>
      <c r="B42" s="4">
        <f>(B3-B2)*5/7</f>
        <v>70.714285714285708</v>
      </c>
      <c r="C42" s="4">
        <f>IF(C40&lt;&gt;"", ($B3-C6)*5/7, "")</f>
        <v>65.714285714285708</v>
      </c>
      <c r="D42" s="4">
        <f t="shared" ref="D42:O42" si="4">IF(D40&lt;&gt;"", ($B3-D6)*5/7, "")</f>
        <v>60.714285714285715</v>
      </c>
      <c r="E42" s="4">
        <f t="shared" si="4"/>
        <v>55.714285714285715</v>
      </c>
      <c r="F42" s="4" t="str">
        <f t="shared" si="4"/>
        <v/>
      </c>
      <c r="G42" s="4" t="str">
        <f t="shared" si="4"/>
        <v/>
      </c>
      <c r="H42" s="4" t="str">
        <f t="shared" si="4"/>
        <v/>
      </c>
      <c r="I42" s="4" t="str">
        <f t="shared" si="4"/>
        <v/>
      </c>
      <c r="J42" s="4" t="str">
        <f t="shared" si="4"/>
        <v/>
      </c>
      <c r="K42" s="4" t="str">
        <f t="shared" si="4"/>
        <v/>
      </c>
      <c r="L42" s="4" t="str">
        <f t="shared" si="4"/>
        <v/>
      </c>
      <c r="M42" s="4" t="str">
        <f t="shared" si="4"/>
        <v/>
      </c>
      <c r="N42" s="4" t="str">
        <f t="shared" si="4"/>
        <v/>
      </c>
      <c r="O42" s="4" t="str">
        <f t="shared" si="4"/>
        <v/>
      </c>
    </row>
    <row r="43" spans="1:17" x14ac:dyDescent="0.25">
      <c r="A43" t="s">
        <v>25</v>
      </c>
      <c r="B43" s="4">
        <f>B42-B41</f>
        <v>2.7142857142857082</v>
      </c>
      <c r="C43" s="4">
        <f>IF(C40&lt;&gt;"", C42-C41, "")</f>
        <v>2.2142857142857082</v>
      </c>
      <c r="D43" s="4">
        <f t="shared" ref="D43:O43" si="5">IF(D40&lt;&gt;"", D42-D41, "")</f>
        <v>3.0142857142857125</v>
      </c>
      <c r="E43" s="4">
        <f t="shared" si="5"/>
        <v>2.1142857142857139</v>
      </c>
      <c r="F43" s="4" t="str">
        <f t="shared" si="5"/>
        <v/>
      </c>
      <c r="G43" s="4" t="str">
        <f t="shared" si="5"/>
        <v/>
      </c>
      <c r="H43" s="4" t="str">
        <f t="shared" si="5"/>
        <v/>
      </c>
      <c r="I43" s="4" t="str">
        <f t="shared" si="5"/>
        <v/>
      </c>
      <c r="J43" s="4" t="str">
        <f t="shared" si="5"/>
        <v/>
      </c>
      <c r="K43" s="4" t="str">
        <f t="shared" si="5"/>
        <v/>
      </c>
      <c r="L43" s="4" t="str">
        <f t="shared" si="5"/>
        <v/>
      </c>
      <c r="M43" s="4" t="str">
        <f t="shared" si="5"/>
        <v/>
      </c>
      <c r="N43" s="4" t="str">
        <f t="shared" si="5"/>
        <v/>
      </c>
      <c r="O43" s="4" t="str">
        <f t="shared" si="5"/>
        <v/>
      </c>
    </row>
    <row r="46" spans="1:17" x14ac:dyDescent="0.25">
      <c r="B46" s="2"/>
    </row>
    <row r="47" spans="1:17" x14ac:dyDescent="0.25">
      <c r="N47" s="2"/>
      <c r="O47" s="2"/>
      <c r="P47" s="2"/>
      <c r="Q47" s="2"/>
    </row>
  </sheetData>
  <mergeCells count="1">
    <mergeCell ref="B1:O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300" verticalDpi="0" r:id="rId1"/>
  <headerFooter>
    <oddFooter>&amp;R&amp;8template, version 1.00, May 11th 2015, Robert Heß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2018-08-03T10:12:32Z</dcterms:modified>
</cp:coreProperties>
</file>